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Porovnání ztrát" sheetId="1" r:id="rId1"/>
    <sheet name="Výpočet" sheetId="2" state="hidden" r:id="rId2"/>
    <sheet name="Pomocná data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<sst xmlns="http://schemas.openxmlformats.org/spreadsheetml/2006/main" count="41" uniqueCount="38">
  <si>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DTTHL</t>
  </si>
  <si>
    <t>Typ</t>
  </si>
  <si>
    <t>Cena trafa [Kč]</t>
  </si>
  <si>
    <t>Celkem  [Kč]</t>
  </si>
  <si>
    <t>Průměrné roční zatížení [%]</t>
  </si>
  <si>
    <t>Po</t>
  </si>
  <si>
    <t>Cena trafa (Kč)</t>
  </si>
  <si>
    <t>zatížení (%)</t>
  </si>
  <si>
    <t>Cena za 1 kWh (Kč)</t>
  </si>
  <si>
    <t>Roky</t>
  </si>
  <si>
    <t>Cena provozu</t>
  </si>
  <si>
    <t>Pk (120°C)</t>
  </si>
  <si>
    <t>Porovnání pořizovacích a provozních nákladů transformátorů - výpočení část - NEUPRAVOVAT</t>
  </si>
  <si>
    <t>(pozn.: u suchých transformátorů je věrohodnější používat ztráty Pk při 120 °C, nikoli při 75 °C)</t>
  </si>
  <si>
    <t>DOTZ</t>
  </si>
  <si>
    <t>DOTZL</t>
  </si>
  <si>
    <t>DOTE</t>
  </si>
  <si>
    <t>DOTEL</t>
  </si>
  <si>
    <t>DOTEL-10</t>
  </si>
  <si>
    <t>DOTEL-30</t>
  </si>
  <si>
    <t>DOTUL</t>
  </si>
  <si>
    <t>DOTUL-30</t>
  </si>
  <si>
    <t>DOTXL</t>
  </si>
  <si>
    <t>DTTH</t>
  </si>
  <si>
    <t>DTTHIL</t>
  </si>
  <si>
    <t>DOTEL 800H/20</t>
  </si>
  <si>
    <t>DOTUL 800H/20</t>
  </si>
  <si>
    <t>DOTUL-30 800H/20</t>
  </si>
  <si>
    <t>DOTXL 800H/20</t>
  </si>
  <si>
    <t>Celkem 1</t>
  </si>
  <si>
    <t>Celkem 2</t>
  </si>
  <si>
    <t>Celkem 3</t>
  </si>
  <si>
    <t>Celkem 4</t>
  </si>
  <si>
    <t>Porovnání pořizovacích a provozních nákladů transformátorů</t>
  </si>
  <si>
    <t>Provozní náklady za stanovenou dobu 20 let [Kč]</t>
  </si>
  <si>
    <r>
      <t>P</t>
    </r>
    <r>
      <rPr>
        <b/>
        <i/>
        <vertAlign val="subscript"/>
        <sz val="11"/>
        <rFont val="Arial"/>
        <family val="2"/>
      </rPr>
      <t>0</t>
    </r>
    <r>
      <rPr>
        <b/>
        <i/>
        <sz val="11"/>
        <rFont val="Arial"/>
        <family val="2"/>
      </rPr>
      <t xml:space="preserve"> [W]</t>
    </r>
  </si>
  <si>
    <r>
      <t>P</t>
    </r>
    <r>
      <rPr>
        <b/>
        <i/>
        <vertAlign val="subscript"/>
        <sz val="11"/>
        <rFont val="Arial"/>
        <family val="2"/>
      </rPr>
      <t>k</t>
    </r>
    <r>
      <rPr>
        <b/>
        <i/>
        <sz val="11"/>
        <rFont val="Arial"/>
        <family val="2"/>
      </rPr>
      <t xml:space="preserve"> [W]</t>
    </r>
  </si>
  <si>
    <t>Příklad výkupní ceny                                za 1 kWh [Kč]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</si>
</sst>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6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.5"/>
      <name val="Consolas"/>
      <family val="3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vertAlign val="sub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33" borderId="11" xfId="0" applyNumberFormat="1" applyFont="1" applyFill="1" applyBorder="1" applyAlignment="1" applyProtection="1">
      <alignment horizontal="center" vertical="center"/>
      <protection locked="0"/>
    </xf>
    <xf numFmtId="3" fontId="5" fillId="33" borderId="24" xfId="0" applyNumberFormat="1" applyFont="1" applyFill="1" applyBorder="1" applyAlignment="1" applyProtection="1">
      <alignment horizontal="center" vertical="center"/>
      <protection locked="0"/>
    </xf>
    <xf numFmtId="3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 applyProtection="1">
      <alignment horizontal="center" vertical="center" wrapText="1"/>
      <protection/>
    </xf>
    <xf numFmtId="4" fontId="0" fillId="33" borderId="26" xfId="0" applyNumberFormat="1" applyFont="1" applyFill="1" applyBorder="1" applyAlignment="1" applyProtection="1">
      <alignment horizontal="center" vertical="center"/>
      <protection locked="0"/>
    </xf>
    <xf numFmtId="4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3" fontId="3" fillId="0" borderId="24" xfId="0" applyNumberFormat="1" applyFont="1" applyBorder="1" applyAlignment="1" applyProtection="1">
      <alignment horizontal="center" vertical="center"/>
      <protection/>
    </xf>
    <xf numFmtId="3" fontId="3" fillId="0" borderId="27" xfId="0" applyNumberFormat="1" applyFont="1" applyBorder="1" applyAlignment="1" applyProtection="1">
      <alignment horizontal="center" vertical="center"/>
      <protection/>
    </xf>
    <xf numFmtId="3" fontId="3" fillId="0" borderId="33" xfId="0" applyNumberFormat="1" applyFont="1" applyBorder="1" applyAlignment="1" applyProtection="1">
      <alignment horizontal="center" vertical="center"/>
      <protection/>
    </xf>
    <xf numFmtId="3" fontId="3" fillId="0" borderId="35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nákladů u transformátorů s různými ztrátami v časovém horizontu 20 let  </a:t>
            </a:r>
          </a:p>
        </c:rich>
      </c:tx>
      <c:layout>
        <c:manualLayout>
          <c:xMode val="factor"/>
          <c:yMode val="factor"/>
          <c:x val="-0.01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25"/>
          <c:w val="0.9835"/>
          <c:h val="0.8345"/>
        </c:manualLayout>
      </c:layout>
      <c:lineChart>
        <c:grouping val="standard"/>
        <c:varyColors val="0"/>
        <c:ser>
          <c:idx val="0"/>
          <c:order val="0"/>
          <c:tx>
            <c:strRef>
              <c:f>'Porovnání ztrát'!$B$4</c:f>
              <c:strCache>
                <c:ptCount val="1"/>
                <c:pt idx="0">
                  <c:v>DOTEL 800H/20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Výpočet!$C$9:$C$29</c:f>
              <c:numCache>
                <c:ptCount val="21"/>
                <c:pt idx="0">
                  <c:v>289000</c:v>
                </c:pt>
                <c:pt idx="1">
                  <c:v>619477.5700000001</c:v>
                </c:pt>
                <c:pt idx="2">
                  <c:v>949955.14</c:v>
                </c:pt>
                <c:pt idx="3">
                  <c:v>1280432.71</c:v>
                </c:pt>
                <c:pt idx="4">
                  <c:v>1610910.28</c:v>
                </c:pt>
                <c:pt idx="5">
                  <c:v>1941387.85</c:v>
                </c:pt>
                <c:pt idx="6">
                  <c:v>2271865.42</c:v>
                </c:pt>
                <c:pt idx="7">
                  <c:v>2602342.99</c:v>
                </c:pt>
                <c:pt idx="8">
                  <c:v>2932820.56</c:v>
                </c:pt>
                <c:pt idx="9">
                  <c:v>3263298.1300000004</c:v>
                </c:pt>
                <c:pt idx="10">
                  <c:v>3593775.7</c:v>
                </c:pt>
                <c:pt idx="11">
                  <c:v>3924253.27</c:v>
                </c:pt>
                <c:pt idx="12">
                  <c:v>4254730.84</c:v>
                </c:pt>
                <c:pt idx="13">
                  <c:v>4585208.41</c:v>
                </c:pt>
                <c:pt idx="14">
                  <c:v>4915685.98</c:v>
                </c:pt>
                <c:pt idx="15">
                  <c:v>5246163.55</c:v>
                </c:pt>
                <c:pt idx="16">
                  <c:v>5576641.12</c:v>
                </c:pt>
                <c:pt idx="17">
                  <c:v>5907118.6899999995</c:v>
                </c:pt>
                <c:pt idx="18">
                  <c:v>6237596.260000001</c:v>
                </c:pt>
                <c:pt idx="19">
                  <c:v>6568073.83</c:v>
                </c:pt>
                <c:pt idx="20">
                  <c:v>6898551.4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'Porovnání ztrát'!$B$5</c:f>
              <c:strCache>
                <c:ptCount val="1"/>
                <c:pt idx="0">
                  <c:v>DOTUL 800H/20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Výpočet!$E$9:$E$29</c:f>
              <c:numCache>
                <c:ptCount val="21"/>
                <c:pt idx="0">
                  <c:v>345000</c:v>
                </c:pt>
                <c:pt idx="1">
                  <c:v>644611.71</c:v>
                </c:pt>
                <c:pt idx="2">
                  <c:v>944223.4199999999</c:v>
                </c:pt>
                <c:pt idx="3">
                  <c:v>1243835.13</c:v>
                </c:pt>
                <c:pt idx="4">
                  <c:v>1543446.8399999999</c:v>
                </c:pt>
                <c:pt idx="5">
                  <c:v>1843058.55</c:v>
                </c:pt>
                <c:pt idx="6">
                  <c:v>2142670.26</c:v>
                </c:pt>
                <c:pt idx="7">
                  <c:v>2442281.9699999997</c:v>
                </c:pt>
                <c:pt idx="8">
                  <c:v>2741893.6799999997</c:v>
                </c:pt>
                <c:pt idx="9">
                  <c:v>3041505.39</c:v>
                </c:pt>
                <c:pt idx="10">
                  <c:v>3341117.1</c:v>
                </c:pt>
                <c:pt idx="11">
                  <c:v>3640728.8100000005</c:v>
                </c:pt>
                <c:pt idx="12">
                  <c:v>3940340.52</c:v>
                </c:pt>
                <c:pt idx="13">
                  <c:v>4239952.23</c:v>
                </c:pt>
                <c:pt idx="14">
                  <c:v>4539563.9399999995</c:v>
                </c:pt>
                <c:pt idx="15">
                  <c:v>4839175.65</c:v>
                </c:pt>
                <c:pt idx="16">
                  <c:v>5138787.359999999</c:v>
                </c:pt>
                <c:pt idx="17">
                  <c:v>5438399.07</c:v>
                </c:pt>
                <c:pt idx="18">
                  <c:v>5738010.78</c:v>
                </c:pt>
                <c:pt idx="19">
                  <c:v>6037622.49</c:v>
                </c:pt>
                <c:pt idx="20">
                  <c:v>6337234.2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'Porovnání ztrát'!$B$6</c:f>
              <c:strCache>
                <c:ptCount val="1"/>
                <c:pt idx="0">
                  <c:v>DOTUL-30 800H/20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Výpočet!$G$9:$G$29</c:f>
              <c:numCache>
                <c:ptCount val="21"/>
                <c:pt idx="0">
                  <c:v>359000</c:v>
                </c:pt>
                <c:pt idx="1">
                  <c:v>629874.53</c:v>
                </c:pt>
                <c:pt idx="2">
                  <c:v>900749.06</c:v>
                </c:pt>
                <c:pt idx="3">
                  <c:v>1171623.5899999999</c:v>
                </c:pt>
                <c:pt idx="4">
                  <c:v>1442498.12</c:v>
                </c:pt>
                <c:pt idx="5">
                  <c:v>1713372.6500000001</c:v>
                </c:pt>
                <c:pt idx="6">
                  <c:v>1984247.18</c:v>
                </c:pt>
                <c:pt idx="7">
                  <c:v>2255121.71</c:v>
                </c:pt>
                <c:pt idx="8">
                  <c:v>2525996.24</c:v>
                </c:pt>
                <c:pt idx="9">
                  <c:v>2796870.77</c:v>
                </c:pt>
                <c:pt idx="10">
                  <c:v>3067745.3000000003</c:v>
                </c:pt>
                <c:pt idx="11">
                  <c:v>3338619.83</c:v>
                </c:pt>
                <c:pt idx="12">
                  <c:v>3609494.36</c:v>
                </c:pt>
                <c:pt idx="13">
                  <c:v>3880368.8899999997</c:v>
                </c:pt>
                <c:pt idx="14">
                  <c:v>4151243.42</c:v>
                </c:pt>
                <c:pt idx="15">
                  <c:v>4422117.95</c:v>
                </c:pt>
                <c:pt idx="16">
                  <c:v>4692992.48</c:v>
                </c:pt>
                <c:pt idx="17">
                  <c:v>4963867.01</c:v>
                </c:pt>
                <c:pt idx="18">
                  <c:v>5234741.54</c:v>
                </c:pt>
                <c:pt idx="19">
                  <c:v>5505616.07</c:v>
                </c:pt>
                <c:pt idx="20">
                  <c:v>5776490.600000001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'Porovnání ztrát'!$B$7</c:f>
              <c:strCache>
                <c:ptCount val="1"/>
                <c:pt idx="0">
                  <c:v>DOTXL 800H/20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Výpočet!$A$9:$A$29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Výpočet!$I$9:$I$29</c:f>
              <c:numCache>
                <c:ptCount val="21"/>
                <c:pt idx="0">
                  <c:v>479000</c:v>
                </c:pt>
                <c:pt idx="1">
                  <c:v>692932.34</c:v>
                </c:pt>
                <c:pt idx="2">
                  <c:v>906864.6799999999</c:v>
                </c:pt>
                <c:pt idx="3">
                  <c:v>1120797.02</c:v>
                </c:pt>
                <c:pt idx="4">
                  <c:v>1334729.3599999999</c:v>
                </c:pt>
                <c:pt idx="5">
                  <c:v>1548661.7</c:v>
                </c:pt>
                <c:pt idx="6">
                  <c:v>1762594.04</c:v>
                </c:pt>
                <c:pt idx="7">
                  <c:v>1976526.38</c:v>
                </c:pt>
                <c:pt idx="8">
                  <c:v>2190458.7199999997</c:v>
                </c:pt>
                <c:pt idx="9">
                  <c:v>2404391.06</c:v>
                </c:pt>
                <c:pt idx="10">
                  <c:v>2618323.4</c:v>
                </c:pt>
                <c:pt idx="11">
                  <c:v>2832255.7399999998</c:v>
                </c:pt>
                <c:pt idx="12">
                  <c:v>3046188.08</c:v>
                </c:pt>
                <c:pt idx="13">
                  <c:v>3260120.42</c:v>
                </c:pt>
                <c:pt idx="14">
                  <c:v>3474052.76</c:v>
                </c:pt>
                <c:pt idx="15">
                  <c:v>3687985.1</c:v>
                </c:pt>
                <c:pt idx="16">
                  <c:v>3901917.44</c:v>
                </c:pt>
                <c:pt idx="17">
                  <c:v>4115849.7799999993</c:v>
                </c:pt>
                <c:pt idx="18">
                  <c:v>4329782.12</c:v>
                </c:pt>
                <c:pt idx="19">
                  <c:v>4543714.459999999</c:v>
                </c:pt>
                <c:pt idx="20">
                  <c:v>4757646.8</c:v>
                </c:pt>
              </c:numCache>
            </c:numRef>
          </c:val>
          <c:smooth val="1"/>
        </c:ser>
        <c:marker val="1"/>
        <c:axId val="7817683"/>
        <c:axId val="3250284"/>
      </c:lineChart>
      <c:catAx>
        <c:axId val="7817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176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65"/>
          <c:w val="0.8957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13</xdr:row>
      <xdr:rowOff>123825</xdr:rowOff>
    </xdr:from>
    <xdr:to>
      <xdr:col>8</xdr:col>
      <xdr:colOff>142875</xdr:colOff>
      <xdr:row>59</xdr:row>
      <xdr:rowOff>104775</xdr:rowOff>
    </xdr:to>
    <xdr:graphicFrame>
      <xdr:nvGraphicFramePr>
        <xdr:cNvPr id="1" name="Graf 4"/>
        <xdr:cNvGraphicFramePr/>
      </xdr:nvGraphicFramePr>
      <xdr:xfrm>
        <a:off x="104775" y="5010150"/>
        <a:ext cx="80391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7</xdr:row>
      <xdr:rowOff>209550</xdr:rowOff>
    </xdr:from>
    <xdr:to>
      <xdr:col>4</xdr:col>
      <xdr:colOff>819150</xdr:colOff>
      <xdr:row>10</xdr:row>
      <xdr:rowOff>104775</xdr:rowOff>
    </xdr:to>
    <xdr:sp>
      <xdr:nvSpPr>
        <xdr:cNvPr id="2" name="Zaoblený obdélníkový popisek 8"/>
        <xdr:cNvSpPr>
          <a:spLocks/>
        </xdr:cNvSpPr>
      </xdr:nvSpPr>
      <xdr:spPr>
        <a:xfrm rot="10800000">
          <a:off x="447675" y="3486150"/>
          <a:ext cx="3533775" cy="1019175"/>
        </a:xfrm>
        <a:prstGeom prst="wedgeRoundRectCallout">
          <a:avLst>
            <a:gd name="adj1" fmla="val 833"/>
            <a:gd name="adj2" fmla="val 7140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266700</xdr:rowOff>
    </xdr:from>
    <xdr:to>
      <xdr:col>4</xdr:col>
      <xdr:colOff>771525</xdr:colOff>
      <xdr:row>10</xdr:row>
      <xdr:rowOff>47625</xdr:rowOff>
    </xdr:to>
    <xdr:sp>
      <xdr:nvSpPr>
        <xdr:cNvPr id="3" name="TextovéPole 9"/>
        <xdr:cNvSpPr txBox="1">
          <a:spLocks noChangeArrowheads="1"/>
        </xdr:cNvSpPr>
      </xdr:nvSpPr>
      <xdr:spPr>
        <a:xfrm>
          <a:off x="542925" y="3543300"/>
          <a:ext cx="33909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pouze oranžové buňky!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ztráty naprázdno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[W]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P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ztráty nakrátko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[W]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RowColHeaders="0" tabSelected="1" zoomScale="110" zoomScaleNormal="110" zoomScalePageLayoutView="0" workbookViewId="0" topLeftCell="A1">
      <selection activeCell="B1" sqref="B1:L1"/>
    </sheetView>
  </sheetViews>
  <sheetFormatPr defaultColWidth="9.140625" defaultRowHeight="12.75"/>
  <cols>
    <col min="1" max="1" width="1.7109375" style="0" customWidth="1"/>
    <col min="2" max="2" width="22.8515625" style="0" customWidth="1"/>
    <col min="3" max="4" width="11.421875" style="0" customWidth="1"/>
    <col min="5" max="5" width="15.7109375" style="0" customWidth="1"/>
    <col min="6" max="6" width="29.28125" style="0" customWidth="1"/>
    <col min="7" max="7" width="24.140625" style="0" customWidth="1"/>
    <col min="8" max="8" width="3.421875" style="0" customWidth="1"/>
    <col min="9" max="9" width="14.28125" style="0" customWidth="1"/>
    <col min="12" max="12" width="4.00390625" style="0" customWidth="1"/>
  </cols>
  <sheetData>
    <row r="1" spans="1:12" ht="31.5" customHeight="1">
      <c r="A1" s="1"/>
      <c r="B1" s="58" t="s">
        <v>33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1.5" customHeight="1" thickBo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5" customHeight="1" thickBot="1">
      <c r="A3" s="1"/>
      <c r="B3" s="47" t="s">
        <v>1</v>
      </c>
      <c r="C3" s="48" t="s">
        <v>35</v>
      </c>
      <c r="D3" s="48" t="s">
        <v>36</v>
      </c>
      <c r="E3" s="48" t="s">
        <v>2</v>
      </c>
      <c r="F3" s="48" t="s">
        <v>34</v>
      </c>
      <c r="G3" s="49" t="s">
        <v>3</v>
      </c>
      <c r="H3" s="4"/>
      <c r="I3" s="1"/>
      <c r="J3" s="1"/>
      <c r="K3" s="1"/>
      <c r="L3" s="1"/>
    </row>
    <row r="4" spans="1:12" ht="37.5" customHeight="1">
      <c r="A4" s="1"/>
      <c r="B4" s="42" t="s">
        <v>25</v>
      </c>
      <c r="C4" s="38">
        <v>980</v>
      </c>
      <c r="D4" s="38">
        <v>8500</v>
      </c>
      <c r="E4" s="38">
        <v>289000</v>
      </c>
      <c r="F4" s="50">
        <f>24*365*20*(C4/1000+D4/1000*($G$9/100)*($G$9/100))*$G$10</f>
        <v>6609551.4</v>
      </c>
      <c r="G4" s="51">
        <f>E4+F4</f>
        <v>6898551.4</v>
      </c>
      <c r="H4" s="5"/>
      <c r="I4" s="1"/>
      <c r="J4" s="1"/>
      <c r="K4" s="1"/>
      <c r="L4" s="1"/>
    </row>
    <row r="5" spans="1:12" ht="37.5" customHeight="1">
      <c r="A5" s="1"/>
      <c r="B5" s="43" t="s">
        <v>26</v>
      </c>
      <c r="C5" s="39">
        <v>905</v>
      </c>
      <c r="D5" s="39">
        <v>7640</v>
      </c>
      <c r="E5" s="39">
        <v>345000</v>
      </c>
      <c r="F5" s="52">
        <f>24*365*20*(C5/1000+D5/1000*($G$9/100)*($G$9/100))*$G$10</f>
        <v>5992234.2</v>
      </c>
      <c r="G5" s="53">
        <f>E5+F5</f>
        <v>6337234.2</v>
      </c>
      <c r="H5" s="5"/>
      <c r="I5" s="1"/>
      <c r="J5" s="1"/>
      <c r="K5" s="1"/>
      <c r="L5" s="1"/>
    </row>
    <row r="6" spans="1:12" ht="37.5" customHeight="1">
      <c r="A6" s="1"/>
      <c r="B6" s="43" t="s">
        <v>27</v>
      </c>
      <c r="C6" s="39">
        <v>635</v>
      </c>
      <c r="D6" s="39">
        <v>7640</v>
      </c>
      <c r="E6" s="39">
        <v>359000</v>
      </c>
      <c r="F6" s="52">
        <f>24*365*20*(C6/1000+D6/1000*($G$9/100)*($G$9/100))*$G$10</f>
        <v>5417490.600000001</v>
      </c>
      <c r="G6" s="53">
        <f>E6+F6</f>
        <v>5776490.600000001</v>
      </c>
      <c r="H6" s="5"/>
      <c r="I6" s="1"/>
      <c r="J6" s="1"/>
      <c r="K6" s="1"/>
      <c r="L6" s="1"/>
    </row>
    <row r="7" spans="1:12" ht="37.5" customHeight="1" thickBot="1">
      <c r="A7" s="1"/>
      <c r="B7" s="44" t="s">
        <v>28</v>
      </c>
      <c r="C7" s="40">
        <v>510</v>
      </c>
      <c r="D7" s="40">
        <v>6000</v>
      </c>
      <c r="E7" s="40">
        <v>479000</v>
      </c>
      <c r="F7" s="54">
        <f>24*365*20*(C7/1000+D7/1000*($G$9/100)*($G$9/100))*$G$10</f>
        <v>4278646.8</v>
      </c>
      <c r="G7" s="55">
        <f>E7+F7</f>
        <v>4757646.8</v>
      </c>
      <c r="H7" s="5"/>
      <c r="I7" s="1"/>
      <c r="J7" s="1"/>
      <c r="K7" s="1"/>
      <c r="L7" s="1"/>
    </row>
    <row r="8" spans="1:12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4" customHeight="1">
      <c r="A9" s="1"/>
      <c r="B9" s="1"/>
      <c r="C9" s="1"/>
      <c r="D9" s="1"/>
      <c r="E9" s="1"/>
      <c r="F9" s="56" t="s">
        <v>4</v>
      </c>
      <c r="G9" s="45">
        <v>50</v>
      </c>
      <c r="H9" s="6"/>
      <c r="L9" s="1"/>
    </row>
    <row r="10" spans="1:12" ht="39.75" customHeight="1" thickBot="1">
      <c r="A10" s="1"/>
      <c r="B10" s="1"/>
      <c r="C10" s="1"/>
      <c r="D10" s="1"/>
      <c r="E10" s="1"/>
      <c r="F10" s="57" t="s">
        <v>37</v>
      </c>
      <c r="G10" s="46">
        <v>12.15</v>
      </c>
      <c r="H10" s="6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60" t="s">
        <v>13</v>
      </c>
      <c r="C13" s="60"/>
      <c r="D13" s="60"/>
      <c r="E13" s="60"/>
      <c r="F13" s="60"/>
      <c r="G13" s="60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 password="C674" sheet="1"/>
  <protectedRanges>
    <protectedRange sqref="B4:E7" name="Oblast1"/>
    <protectedRange sqref="G9:G10" name="Oblast2"/>
  </protectedRanges>
  <mergeCells count="2">
    <mergeCell ref="B1:L1"/>
    <mergeCell ref="B13:G13"/>
  </mergeCells>
  <dataValidations count="3">
    <dataValidation type="list" allowBlank="1" showInputMessage="1" promptTitle="Vyberte typ trafa." prompt="Můžete také doplnit vlastní text." sqref="B4 B6">
      <formula1>'Pomocná data'!B4:B15</formula1>
    </dataValidation>
    <dataValidation type="list" allowBlank="1" showInputMessage="1" promptTitle="Vyberte typ trafa." prompt="Můžete také doplnit vlastní text." sqref="B5">
      <formula1>'Pomocná data'!B5:B16</formula1>
    </dataValidation>
    <dataValidation type="list" allowBlank="1" showInputMessage="1" promptTitle="Vyberte typ trafa." prompt="Můžete také doplnit vlastní text." sqref="B7">
      <formula1>'Pomocná data'!B7:B18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2.421875" style="0" customWidth="1"/>
    <col min="3" max="3" width="14.28125" style="0" customWidth="1"/>
    <col min="4" max="4" width="14.421875" style="0" customWidth="1"/>
    <col min="5" max="5" width="14.140625" style="0" customWidth="1"/>
    <col min="6" max="6" width="13.00390625" style="0" customWidth="1"/>
    <col min="7" max="7" width="14.8515625" style="0" customWidth="1"/>
    <col min="8" max="8" width="15.57421875" style="0" customWidth="1"/>
    <col min="9" max="9" width="16.140625" style="0" customWidth="1"/>
  </cols>
  <sheetData>
    <row r="1" ht="12.75">
      <c r="A1" t="s">
        <v>12</v>
      </c>
    </row>
    <row r="2" ht="13.5" thickBot="1">
      <c r="C2">
        <v>1.14</v>
      </c>
    </row>
    <row r="3" spans="1:8" ht="13.5" thickBot="1">
      <c r="A3" s="7"/>
      <c r="B3" s="8" t="s">
        <v>5</v>
      </c>
      <c r="C3" s="8" t="s">
        <v>11</v>
      </c>
      <c r="D3" s="9" t="s">
        <v>6</v>
      </c>
      <c r="E3" s="10"/>
      <c r="F3" s="10"/>
      <c r="G3" s="11"/>
      <c r="H3" s="11"/>
    </row>
    <row r="4" spans="1:11" ht="12.75">
      <c r="A4" s="12" t="str">
        <f>'Porovnání ztrát'!$B$4</f>
        <v>DOTEL 800H/20</v>
      </c>
      <c r="B4" s="23">
        <f>'Porovnání ztrát'!C4</f>
        <v>980</v>
      </c>
      <c r="C4" s="23">
        <f>'Porovnání ztrát'!D4</f>
        <v>8500</v>
      </c>
      <c r="D4" s="27">
        <f>'Porovnání ztrát'!E4</f>
        <v>289000</v>
      </c>
      <c r="E4" s="13"/>
      <c r="F4" s="13"/>
      <c r="G4" s="13"/>
      <c r="H4" s="10"/>
      <c r="I4" t="s">
        <v>7</v>
      </c>
      <c r="K4" s="30">
        <f>'Porovnání ztrát'!G9/100</f>
        <v>0.5</v>
      </c>
    </row>
    <row r="5" spans="1:11" ht="12.75">
      <c r="A5" s="14" t="str">
        <f>'Porovnání ztrát'!$B$5</f>
        <v>DOTUL 800H/20</v>
      </c>
      <c r="B5" s="24">
        <f>'Porovnání ztrát'!C5</f>
        <v>905</v>
      </c>
      <c r="C5" s="24">
        <f>'Porovnání ztrát'!D5</f>
        <v>7640</v>
      </c>
      <c r="D5" s="28">
        <f>'Porovnání ztrát'!E5</f>
        <v>345000</v>
      </c>
      <c r="E5" s="13"/>
      <c r="F5" s="13"/>
      <c r="G5" s="13"/>
      <c r="H5" s="10"/>
      <c r="I5" t="s">
        <v>8</v>
      </c>
      <c r="K5" s="30">
        <f>'Porovnání ztrát'!G10</f>
        <v>12.15</v>
      </c>
    </row>
    <row r="6" spans="1:8" ht="12.75">
      <c r="A6" s="14" t="str">
        <f>'Porovnání ztrát'!$B$6</f>
        <v>DOTUL-30 800H/20</v>
      </c>
      <c r="B6" s="24">
        <f>'Porovnání ztrát'!C6</f>
        <v>635</v>
      </c>
      <c r="C6" s="24">
        <f>'Porovnání ztrát'!D6</f>
        <v>7640</v>
      </c>
      <c r="D6" s="28">
        <f>'Porovnání ztrát'!E6</f>
        <v>359000</v>
      </c>
      <c r="E6" s="13"/>
      <c r="F6" s="13"/>
      <c r="G6" s="13"/>
      <c r="H6" s="13"/>
    </row>
    <row r="7" spans="1:8" ht="13.5" thickBot="1">
      <c r="A7" s="19" t="str">
        <f>'Porovnání ztrát'!$B$7</f>
        <v>DOTXL 800H/20</v>
      </c>
      <c r="B7" s="25">
        <f>'Porovnání ztrát'!C7</f>
        <v>510</v>
      </c>
      <c r="C7" s="26">
        <f>'Porovnání ztrát'!D7</f>
        <v>6000</v>
      </c>
      <c r="D7" s="29">
        <f>'Porovnání ztrát'!E7</f>
        <v>479000</v>
      </c>
      <c r="E7" s="13"/>
      <c r="F7" s="13"/>
      <c r="G7" s="10"/>
      <c r="H7" s="10"/>
    </row>
    <row r="8" spans="1:9" ht="13.5" thickBot="1">
      <c r="A8" s="20" t="s">
        <v>9</v>
      </c>
      <c r="B8" s="12" t="s">
        <v>10</v>
      </c>
      <c r="C8" s="41" t="s">
        <v>29</v>
      </c>
      <c r="D8" s="12" t="s">
        <v>10</v>
      </c>
      <c r="E8" s="41" t="s">
        <v>30</v>
      </c>
      <c r="F8" s="12" t="s">
        <v>10</v>
      </c>
      <c r="G8" s="41" t="s">
        <v>31</v>
      </c>
      <c r="H8" s="21" t="s">
        <v>10</v>
      </c>
      <c r="I8" s="41" t="s">
        <v>32</v>
      </c>
    </row>
    <row r="9" spans="1:9" ht="12.75">
      <c r="A9" s="15">
        <v>0</v>
      </c>
      <c r="B9" s="16"/>
      <c r="C9" s="27">
        <f>D4</f>
        <v>289000</v>
      </c>
      <c r="D9" s="16"/>
      <c r="E9" s="28">
        <f>D5</f>
        <v>345000</v>
      </c>
      <c r="F9" s="16"/>
      <c r="G9" s="28">
        <f>D6</f>
        <v>359000</v>
      </c>
      <c r="H9" s="22"/>
      <c r="I9" s="29">
        <f>D7</f>
        <v>479000</v>
      </c>
    </row>
    <row r="10" spans="1:9" ht="12.75">
      <c r="A10" s="17">
        <v>1</v>
      </c>
      <c r="B10" s="31">
        <f>24*365*A10*($B$4/1000+$C$4/1000*$K$4*$K$4)*$K$5</f>
        <v>330477.57</v>
      </c>
      <c r="C10" s="28">
        <f>$D$4+B10</f>
        <v>619477.5700000001</v>
      </c>
      <c r="D10" s="31">
        <f>24*365*A10*($B$5/1000+$C$5/1000*$K$4*$K$4)*$K$5</f>
        <v>299611.70999999996</v>
      </c>
      <c r="E10" s="28">
        <f>$D$5+D10</f>
        <v>644611.71</v>
      </c>
      <c r="F10" s="31">
        <f>24*365*A10*($B$6/1000+$C$6/1000*$K$4*$K$4)*$K$5</f>
        <v>270874.53</v>
      </c>
      <c r="G10" s="28">
        <f>$D$6+F10</f>
        <v>629874.53</v>
      </c>
      <c r="H10" s="32">
        <f>24*365*A10*($B$7/1000+$C$7/1000*$K$4*$K$4)*$K$5</f>
        <v>213932.34</v>
      </c>
      <c r="I10" s="28">
        <f>$D$7+H10</f>
        <v>692932.34</v>
      </c>
    </row>
    <row r="11" spans="1:9" ht="12.75">
      <c r="A11" s="17">
        <v>2</v>
      </c>
      <c r="B11" s="31">
        <f aca="true" t="shared" si="0" ref="B11:B29">24*365*A11*($B$4/1000+$C$4/1000*$K$4*$K$4)*$K$5</f>
        <v>660955.14</v>
      </c>
      <c r="C11" s="28">
        <f aca="true" t="shared" si="1" ref="C11:C29">$D$4+B11</f>
        <v>949955.14</v>
      </c>
      <c r="D11" s="31">
        <f aca="true" t="shared" si="2" ref="D11:D29">24*365*A11*($B$5/1000+$C$5/1000*$K$4*$K$4)*$K$5</f>
        <v>599223.4199999999</v>
      </c>
      <c r="E11" s="28">
        <f aca="true" t="shared" si="3" ref="E11:E29">$D$5+D11</f>
        <v>944223.4199999999</v>
      </c>
      <c r="F11" s="31">
        <f aca="true" t="shared" si="4" ref="F11:F29">24*365*A11*($B$6/1000+$C$6/1000*$K$4*$K$4)*$K$5</f>
        <v>541749.06</v>
      </c>
      <c r="G11" s="28">
        <f aca="true" t="shared" si="5" ref="G11:G29">$D$6+F11</f>
        <v>900749.06</v>
      </c>
      <c r="H11" s="32">
        <f aca="true" t="shared" si="6" ref="H11:H29">24*365*A11*($B$7/1000+$C$7/1000*$K$4*$K$4)*$K$5</f>
        <v>427864.68</v>
      </c>
      <c r="I11" s="28">
        <f aca="true" t="shared" si="7" ref="I11:I29">$D$7+H11</f>
        <v>906864.6799999999</v>
      </c>
    </row>
    <row r="12" spans="1:9" ht="12.75">
      <c r="A12" s="17">
        <v>3</v>
      </c>
      <c r="B12" s="31">
        <f t="shared" si="0"/>
        <v>991432.71</v>
      </c>
      <c r="C12" s="28">
        <f t="shared" si="1"/>
        <v>1280432.71</v>
      </c>
      <c r="D12" s="31">
        <f t="shared" si="2"/>
        <v>898835.13</v>
      </c>
      <c r="E12" s="28">
        <f t="shared" si="3"/>
        <v>1243835.13</v>
      </c>
      <c r="F12" s="31">
        <f t="shared" si="4"/>
        <v>812623.59</v>
      </c>
      <c r="G12" s="28">
        <f t="shared" si="5"/>
        <v>1171623.5899999999</v>
      </c>
      <c r="H12" s="32">
        <f t="shared" si="6"/>
        <v>641797.02</v>
      </c>
      <c r="I12" s="28">
        <f t="shared" si="7"/>
        <v>1120797.02</v>
      </c>
    </row>
    <row r="13" spans="1:9" ht="12.75">
      <c r="A13" s="17">
        <v>4</v>
      </c>
      <c r="B13" s="31">
        <f t="shared" si="0"/>
        <v>1321910.28</v>
      </c>
      <c r="C13" s="28">
        <f t="shared" si="1"/>
        <v>1610910.28</v>
      </c>
      <c r="D13" s="31">
        <f t="shared" si="2"/>
        <v>1198446.8399999999</v>
      </c>
      <c r="E13" s="28">
        <f t="shared" si="3"/>
        <v>1543446.8399999999</v>
      </c>
      <c r="F13" s="31">
        <f t="shared" si="4"/>
        <v>1083498.12</v>
      </c>
      <c r="G13" s="28">
        <f t="shared" si="5"/>
        <v>1442498.12</v>
      </c>
      <c r="H13" s="32">
        <f t="shared" si="6"/>
        <v>855729.36</v>
      </c>
      <c r="I13" s="28">
        <f t="shared" si="7"/>
        <v>1334729.3599999999</v>
      </c>
    </row>
    <row r="14" spans="1:9" ht="12.75">
      <c r="A14" s="17">
        <v>5</v>
      </c>
      <c r="B14" s="31">
        <f t="shared" si="0"/>
        <v>1652387.85</v>
      </c>
      <c r="C14" s="28">
        <f t="shared" si="1"/>
        <v>1941387.85</v>
      </c>
      <c r="D14" s="31">
        <f t="shared" si="2"/>
        <v>1498058.55</v>
      </c>
      <c r="E14" s="28">
        <f t="shared" si="3"/>
        <v>1843058.55</v>
      </c>
      <c r="F14" s="31">
        <f t="shared" si="4"/>
        <v>1354372.6500000001</v>
      </c>
      <c r="G14" s="28">
        <f t="shared" si="5"/>
        <v>1713372.6500000001</v>
      </c>
      <c r="H14" s="32">
        <f t="shared" si="6"/>
        <v>1069661.7</v>
      </c>
      <c r="I14" s="28">
        <f t="shared" si="7"/>
        <v>1548661.7</v>
      </c>
    </row>
    <row r="15" spans="1:9" ht="12.75">
      <c r="A15" s="17">
        <v>6</v>
      </c>
      <c r="B15" s="31">
        <f t="shared" si="0"/>
        <v>1982865.42</v>
      </c>
      <c r="C15" s="28">
        <f t="shared" si="1"/>
        <v>2271865.42</v>
      </c>
      <c r="D15" s="31">
        <f t="shared" si="2"/>
        <v>1797670.26</v>
      </c>
      <c r="E15" s="28">
        <f t="shared" si="3"/>
        <v>2142670.26</v>
      </c>
      <c r="F15" s="31">
        <f t="shared" si="4"/>
        <v>1625247.18</v>
      </c>
      <c r="G15" s="28">
        <f t="shared" si="5"/>
        <v>1984247.18</v>
      </c>
      <c r="H15" s="32">
        <f t="shared" si="6"/>
        <v>1283594.04</v>
      </c>
      <c r="I15" s="28">
        <f t="shared" si="7"/>
        <v>1762594.04</v>
      </c>
    </row>
    <row r="16" spans="1:9" ht="12.75">
      <c r="A16" s="17">
        <v>7</v>
      </c>
      <c r="B16" s="31">
        <f t="shared" si="0"/>
        <v>2313342.99</v>
      </c>
      <c r="C16" s="28">
        <f t="shared" si="1"/>
        <v>2602342.99</v>
      </c>
      <c r="D16" s="31">
        <f t="shared" si="2"/>
        <v>2097281.9699999997</v>
      </c>
      <c r="E16" s="28">
        <f t="shared" si="3"/>
        <v>2442281.9699999997</v>
      </c>
      <c r="F16" s="31">
        <f t="shared" si="4"/>
        <v>1896121.71</v>
      </c>
      <c r="G16" s="28">
        <f t="shared" si="5"/>
        <v>2255121.71</v>
      </c>
      <c r="H16" s="32">
        <f t="shared" si="6"/>
        <v>1497526.38</v>
      </c>
      <c r="I16" s="28">
        <f t="shared" si="7"/>
        <v>1976526.38</v>
      </c>
    </row>
    <row r="17" spans="1:9" ht="12.75">
      <c r="A17" s="17">
        <v>8</v>
      </c>
      <c r="B17" s="31">
        <f t="shared" si="0"/>
        <v>2643820.56</v>
      </c>
      <c r="C17" s="28">
        <f t="shared" si="1"/>
        <v>2932820.56</v>
      </c>
      <c r="D17" s="31">
        <f t="shared" si="2"/>
        <v>2396893.6799999997</v>
      </c>
      <c r="E17" s="28">
        <f t="shared" si="3"/>
        <v>2741893.6799999997</v>
      </c>
      <c r="F17" s="31">
        <f t="shared" si="4"/>
        <v>2166996.24</v>
      </c>
      <c r="G17" s="28">
        <f t="shared" si="5"/>
        <v>2525996.24</v>
      </c>
      <c r="H17" s="32">
        <f t="shared" si="6"/>
        <v>1711458.72</v>
      </c>
      <c r="I17" s="28">
        <f t="shared" si="7"/>
        <v>2190458.7199999997</v>
      </c>
    </row>
    <row r="18" spans="1:9" ht="12.75">
      <c r="A18" s="17">
        <v>9</v>
      </c>
      <c r="B18" s="31">
        <f t="shared" si="0"/>
        <v>2974298.1300000004</v>
      </c>
      <c r="C18" s="28">
        <f t="shared" si="1"/>
        <v>3263298.1300000004</v>
      </c>
      <c r="D18" s="31">
        <f t="shared" si="2"/>
        <v>2696505.39</v>
      </c>
      <c r="E18" s="28">
        <f t="shared" si="3"/>
        <v>3041505.39</v>
      </c>
      <c r="F18" s="31">
        <f t="shared" si="4"/>
        <v>2437870.77</v>
      </c>
      <c r="G18" s="28">
        <f t="shared" si="5"/>
        <v>2796870.77</v>
      </c>
      <c r="H18" s="32">
        <f t="shared" si="6"/>
        <v>1925391.06</v>
      </c>
      <c r="I18" s="28">
        <f t="shared" si="7"/>
        <v>2404391.06</v>
      </c>
    </row>
    <row r="19" spans="1:9" ht="12.75">
      <c r="A19" s="17">
        <v>10</v>
      </c>
      <c r="B19" s="31">
        <f t="shared" si="0"/>
        <v>3304775.7</v>
      </c>
      <c r="C19" s="28">
        <f t="shared" si="1"/>
        <v>3593775.7</v>
      </c>
      <c r="D19" s="31">
        <f t="shared" si="2"/>
        <v>2996117.1</v>
      </c>
      <c r="E19" s="28">
        <f t="shared" si="3"/>
        <v>3341117.1</v>
      </c>
      <c r="F19" s="31">
        <f t="shared" si="4"/>
        <v>2708745.3000000003</v>
      </c>
      <c r="G19" s="28">
        <f t="shared" si="5"/>
        <v>3067745.3000000003</v>
      </c>
      <c r="H19" s="32">
        <f t="shared" si="6"/>
        <v>2139323.4</v>
      </c>
      <c r="I19" s="28">
        <f t="shared" si="7"/>
        <v>2618323.4</v>
      </c>
    </row>
    <row r="20" spans="1:9" ht="12.75">
      <c r="A20" s="17">
        <v>11</v>
      </c>
      <c r="B20" s="31">
        <f t="shared" si="0"/>
        <v>3635253.27</v>
      </c>
      <c r="C20" s="28">
        <f t="shared" si="1"/>
        <v>3924253.27</v>
      </c>
      <c r="D20" s="31">
        <f t="shared" si="2"/>
        <v>3295728.8100000005</v>
      </c>
      <c r="E20" s="28">
        <f t="shared" si="3"/>
        <v>3640728.8100000005</v>
      </c>
      <c r="F20" s="31">
        <f t="shared" si="4"/>
        <v>2979619.83</v>
      </c>
      <c r="G20" s="28">
        <f t="shared" si="5"/>
        <v>3338619.83</v>
      </c>
      <c r="H20" s="32">
        <f t="shared" si="6"/>
        <v>2353255.7399999998</v>
      </c>
      <c r="I20" s="28">
        <f t="shared" si="7"/>
        <v>2832255.7399999998</v>
      </c>
    </row>
    <row r="21" spans="1:9" ht="12.75">
      <c r="A21" s="17">
        <v>12</v>
      </c>
      <c r="B21" s="31">
        <f t="shared" si="0"/>
        <v>3965730.84</v>
      </c>
      <c r="C21" s="28">
        <f t="shared" si="1"/>
        <v>4254730.84</v>
      </c>
      <c r="D21" s="31">
        <f t="shared" si="2"/>
        <v>3595340.52</v>
      </c>
      <c r="E21" s="28">
        <f t="shared" si="3"/>
        <v>3940340.52</v>
      </c>
      <c r="F21" s="31">
        <f t="shared" si="4"/>
        <v>3250494.36</v>
      </c>
      <c r="G21" s="28">
        <f t="shared" si="5"/>
        <v>3609494.36</v>
      </c>
      <c r="H21" s="32">
        <f t="shared" si="6"/>
        <v>2567188.08</v>
      </c>
      <c r="I21" s="28">
        <f t="shared" si="7"/>
        <v>3046188.08</v>
      </c>
    </row>
    <row r="22" spans="1:9" ht="12.75">
      <c r="A22" s="17">
        <v>13</v>
      </c>
      <c r="B22" s="31">
        <f t="shared" si="0"/>
        <v>4296208.41</v>
      </c>
      <c r="C22" s="28">
        <f t="shared" si="1"/>
        <v>4585208.41</v>
      </c>
      <c r="D22" s="31">
        <f t="shared" si="2"/>
        <v>3894952.2300000004</v>
      </c>
      <c r="E22" s="28">
        <f t="shared" si="3"/>
        <v>4239952.23</v>
      </c>
      <c r="F22" s="31">
        <f t="shared" si="4"/>
        <v>3521368.8899999997</v>
      </c>
      <c r="G22" s="28">
        <f t="shared" si="5"/>
        <v>3880368.8899999997</v>
      </c>
      <c r="H22" s="32">
        <f t="shared" si="6"/>
        <v>2781120.42</v>
      </c>
      <c r="I22" s="28">
        <f t="shared" si="7"/>
        <v>3260120.42</v>
      </c>
    </row>
    <row r="23" spans="1:9" ht="12.75">
      <c r="A23" s="17">
        <v>14</v>
      </c>
      <c r="B23" s="31">
        <f t="shared" si="0"/>
        <v>4626685.98</v>
      </c>
      <c r="C23" s="28">
        <f t="shared" si="1"/>
        <v>4915685.98</v>
      </c>
      <c r="D23" s="31">
        <f t="shared" si="2"/>
        <v>4194563.9399999995</v>
      </c>
      <c r="E23" s="28">
        <f t="shared" si="3"/>
        <v>4539563.9399999995</v>
      </c>
      <c r="F23" s="31">
        <f t="shared" si="4"/>
        <v>3792243.42</v>
      </c>
      <c r="G23" s="28">
        <f t="shared" si="5"/>
        <v>4151243.42</v>
      </c>
      <c r="H23" s="32">
        <f t="shared" si="6"/>
        <v>2995052.76</v>
      </c>
      <c r="I23" s="28">
        <f t="shared" si="7"/>
        <v>3474052.76</v>
      </c>
    </row>
    <row r="24" spans="1:9" ht="12.75">
      <c r="A24" s="17">
        <v>15</v>
      </c>
      <c r="B24" s="31">
        <f t="shared" si="0"/>
        <v>4957163.55</v>
      </c>
      <c r="C24" s="28">
        <f t="shared" si="1"/>
        <v>5246163.55</v>
      </c>
      <c r="D24" s="31">
        <f t="shared" si="2"/>
        <v>4494175.65</v>
      </c>
      <c r="E24" s="28">
        <f t="shared" si="3"/>
        <v>4839175.65</v>
      </c>
      <c r="F24" s="31">
        <f t="shared" si="4"/>
        <v>4063117.95</v>
      </c>
      <c r="G24" s="28">
        <f t="shared" si="5"/>
        <v>4422117.95</v>
      </c>
      <c r="H24" s="32">
        <f t="shared" si="6"/>
        <v>3208985.1</v>
      </c>
      <c r="I24" s="28">
        <f t="shared" si="7"/>
        <v>3687985.1</v>
      </c>
    </row>
    <row r="25" spans="1:9" ht="12.75">
      <c r="A25" s="17">
        <v>16</v>
      </c>
      <c r="B25" s="31">
        <f t="shared" si="0"/>
        <v>5287641.12</v>
      </c>
      <c r="C25" s="28">
        <f t="shared" si="1"/>
        <v>5576641.12</v>
      </c>
      <c r="D25" s="31">
        <f t="shared" si="2"/>
        <v>4793787.359999999</v>
      </c>
      <c r="E25" s="28">
        <f t="shared" si="3"/>
        <v>5138787.359999999</v>
      </c>
      <c r="F25" s="31">
        <f t="shared" si="4"/>
        <v>4333992.48</v>
      </c>
      <c r="G25" s="28">
        <f t="shared" si="5"/>
        <v>4692992.48</v>
      </c>
      <c r="H25" s="32">
        <f t="shared" si="6"/>
        <v>3422917.44</v>
      </c>
      <c r="I25" s="28">
        <f t="shared" si="7"/>
        <v>3901917.44</v>
      </c>
    </row>
    <row r="26" spans="1:9" ht="12.75">
      <c r="A26" s="17">
        <v>17</v>
      </c>
      <c r="B26" s="31">
        <f t="shared" si="0"/>
        <v>5618118.6899999995</v>
      </c>
      <c r="C26" s="28">
        <f t="shared" si="1"/>
        <v>5907118.6899999995</v>
      </c>
      <c r="D26" s="31">
        <f t="shared" si="2"/>
        <v>5093399.07</v>
      </c>
      <c r="E26" s="28">
        <f t="shared" si="3"/>
        <v>5438399.07</v>
      </c>
      <c r="F26" s="31">
        <f t="shared" si="4"/>
        <v>4604867.01</v>
      </c>
      <c r="G26" s="28">
        <f t="shared" si="5"/>
        <v>4963867.01</v>
      </c>
      <c r="H26" s="32">
        <f t="shared" si="6"/>
        <v>3636849.7799999993</v>
      </c>
      <c r="I26" s="28">
        <f t="shared" si="7"/>
        <v>4115849.7799999993</v>
      </c>
    </row>
    <row r="27" spans="1:9" ht="12.75">
      <c r="A27" s="17">
        <v>18</v>
      </c>
      <c r="B27" s="31">
        <f t="shared" si="0"/>
        <v>5948596.260000001</v>
      </c>
      <c r="C27" s="28">
        <f t="shared" si="1"/>
        <v>6237596.260000001</v>
      </c>
      <c r="D27" s="31">
        <f t="shared" si="2"/>
        <v>5393010.78</v>
      </c>
      <c r="E27" s="28">
        <f t="shared" si="3"/>
        <v>5738010.78</v>
      </c>
      <c r="F27" s="31">
        <f t="shared" si="4"/>
        <v>4875741.54</v>
      </c>
      <c r="G27" s="28">
        <f t="shared" si="5"/>
        <v>5234741.54</v>
      </c>
      <c r="H27" s="32">
        <f t="shared" si="6"/>
        <v>3850782.12</v>
      </c>
      <c r="I27" s="28">
        <f t="shared" si="7"/>
        <v>4329782.12</v>
      </c>
    </row>
    <row r="28" spans="1:9" ht="12.75">
      <c r="A28" s="17">
        <v>19</v>
      </c>
      <c r="B28" s="31">
        <f t="shared" si="0"/>
        <v>6279073.83</v>
      </c>
      <c r="C28" s="28">
        <f t="shared" si="1"/>
        <v>6568073.83</v>
      </c>
      <c r="D28" s="31">
        <f t="shared" si="2"/>
        <v>5692622.49</v>
      </c>
      <c r="E28" s="28">
        <f t="shared" si="3"/>
        <v>6037622.49</v>
      </c>
      <c r="F28" s="31">
        <f t="shared" si="4"/>
        <v>5146616.07</v>
      </c>
      <c r="G28" s="28">
        <f t="shared" si="5"/>
        <v>5505616.07</v>
      </c>
      <c r="H28" s="32">
        <f t="shared" si="6"/>
        <v>4064714.4599999995</v>
      </c>
      <c r="I28" s="28">
        <f t="shared" si="7"/>
        <v>4543714.459999999</v>
      </c>
    </row>
    <row r="29" spans="1:9" ht="13.5" thickBot="1">
      <c r="A29" s="18">
        <v>20</v>
      </c>
      <c r="B29" s="33">
        <f t="shared" si="0"/>
        <v>6609551.4</v>
      </c>
      <c r="C29" s="34">
        <f t="shared" si="1"/>
        <v>6898551.4</v>
      </c>
      <c r="D29" s="33">
        <f t="shared" si="2"/>
        <v>5992234.2</v>
      </c>
      <c r="E29" s="34">
        <f t="shared" si="3"/>
        <v>6337234.2</v>
      </c>
      <c r="F29" s="33">
        <f t="shared" si="4"/>
        <v>5417490.600000001</v>
      </c>
      <c r="G29" s="34">
        <f t="shared" si="5"/>
        <v>5776490.600000001</v>
      </c>
      <c r="H29" s="35">
        <f t="shared" si="6"/>
        <v>4278646.8</v>
      </c>
      <c r="I29" s="34">
        <f t="shared" si="7"/>
        <v>4757646.8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4.25">
      <c r="A1" s="36" t="s">
        <v>14</v>
      </c>
    </row>
    <row r="2" ht="14.25">
      <c r="A2" s="36" t="s">
        <v>15</v>
      </c>
    </row>
    <row r="3" ht="14.25">
      <c r="A3" s="36" t="s">
        <v>16</v>
      </c>
    </row>
    <row r="4" ht="14.25">
      <c r="A4" s="36" t="s">
        <v>17</v>
      </c>
    </row>
    <row r="5" ht="14.25">
      <c r="A5" s="36" t="s">
        <v>18</v>
      </c>
    </row>
    <row r="6" ht="14.25">
      <c r="A6" s="36" t="s">
        <v>19</v>
      </c>
    </row>
    <row r="7" ht="14.25">
      <c r="A7" s="36" t="s">
        <v>20</v>
      </c>
    </row>
    <row r="8" ht="14.25">
      <c r="A8" s="36" t="s">
        <v>21</v>
      </c>
    </row>
    <row r="9" ht="14.25">
      <c r="A9" s="36" t="s">
        <v>22</v>
      </c>
    </row>
    <row r="10" ht="14.25">
      <c r="A10" s="36" t="s">
        <v>23</v>
      </c>
    </row>
    <row r="11" ht="14.25">
      <c r="A11" s="36" t="s">
        <v>0</v>
      </c>
    </row>
    <row r="12" ht="15">
      <c r="A12" s="37" t="s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Porovnání pořizovacích a provozních nákladů transformátorů</dc:title>
  <dc:subject/>
  <dc:creator>Radovan Gaura, Mgr.</dc:creator>
  <cp:keywords/>
  <dc:description>verze 2.0 z 10.2.2010</dc:description>
  <cp:lastModifiedBy>Radovan</cp:lastModifiedBy>
  <cp:lastPrinted>2010-02-10T19:18:26Z</cp:lastPrinted>
  <dcterms:created xsi:type="dcterms:W3CDTF">2007-03-09T11:04:38Z</dcterms:created>
  <dcterms:modified xsi:type="dcterms:W3CDTF">2010-02-13T12:28:55Z</dcterms:modified>
  <cp:category/>
  <cp:version/>
  <cp:contentType/>
  <cp:contentStatus/>
</cp:coreProperties>
</file>